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80211D56-2843-4FB2-A92E-24B2E1B537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3" l="1"/>
  <c r="L29" i="3" l="1"/>
  <c r="J29" i="3"/>
  <c r="N29" i="3" l="1"/>
  <c r="K7" i="3"/>
  <c r="K13" i="3"/>
  <c r="E14" i="3" s="1"/>
  <c r="J39" i="3"/>
  <c r="E6" i="3" s="1"/>
  <c r="G19" i="3" l="1"/>
  <c r="P34" i="3" s="1"/>
  <c r="J34" i="3" l="1"/>
  <c r="N34" i="3"/>
  <c r="L34" i="3"/>
  <c r="J37" i="3" l="1"/>
  <c r="J43" i="3" s="1"/>
  <c r="J41" i="3" l="1"/>
</calcChain>
</file>

<file path=xl/sharedStrings.xml><?xml version="1.0" encoding="utf-8"?>
<sst xmlns="http://schemas.openxmlformats.org/spreadsheetml/2006/main" count="48" uniqueCount="45">
  <si>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</si>
  <si>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</si>
  <si>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</si>
  <si>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</si>
  <si>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</si>
  <si>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</si>
  <si>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</si>
  <si>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</si>
  <si>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</si>
  <si>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</si>
  <si>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</si>
  <si>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</si>
  <si>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</si>
  <si>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</si>
  <si>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</si>
  <si>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</si>
  <si>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</si>
  <si>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</si>
  <si>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</si>
  <si>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</si>
  <si>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</si>
  <si>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</si>
  <si>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</si>
  <si>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</si>
  <si>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</si>
  <si>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</si>
  <si>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</si>
  <si>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</si>
  <si>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</si>
  <si>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</si>
  <si>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</si>
  <si>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</si>
  <si>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</si>
  <si>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</si>
  <si>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</si>
  <si>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</si>
  <si>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</si>
  <si>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</si>
  <si>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</si>
  <si>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</si>
  <si>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</si>
  <si>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2022e</t>
  </si>
  <si>
    <t>DCF-Verfahren für Caterpillar:</t>
  </si>
  <si>
    <t>Wachstumsabschlag (2025ff.)</t>
  </si>
  <si>
    <t>(Stand 015.10.22)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</si>
</sst>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44" fontId="0" fillId="0" borderId="0" xfId="1" applyFont="1" applyFill="1" applyAlignment="1">
      <alignment horizontal="center"/>
    </xf>
    <xf numFmtId="169" fontId="0" fillId="0" borderId="0" xfId="1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2" fillId="0" borderId="8" xfId="1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2" fillId="0" borderId="3" xfId="1" applyNumberFormat="1" applyFont="1" applyBorder="1" applyAlignment="1">
      <alignment horizontal="center"/>
    </xf>
    <xf numFmtId="168" fontId="0" fillId="3" borderId="0" xfId="0" applyNumberForma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619674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workbookViewId="0"/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453125" style="2" bestFit="1" customWidth="1"/>
    <col min="7" max="7" width="20.54296875" style="2" bestFit="1" customWidth="1"/>
    <col min="8" max="9" width="9.1796875" style="2"/>
    <col min="10" max="10" width="23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42</v>
      </c>
    </row>
    <row r="3" spans="2:16" x14ac:dyDescent="0.35">
      <c r="F3" s="2" t="s">
        <v>16</v>
      </c>
      <c r="J3" s="8"/>
      <c r="L3" s="2" t="s">
        <v>27</v>
      </c>
    </row>
    <row r="4" spans="2:16" x14ac:dyDescent="0.35">
      <c r="B4" s="23" t="s">
        <v>11</v>
      </c>
      <c r="O4" s="2"/>
      <c r="P4" s="2"/>
    </row>
    <row r="5" spans="2:16" x14ac:dyDescent="0.35">
      <c r="J5" s="2" t="s">
        <v>12</v>
      </c>
      <c r="K5" s="6">
        <v>0.03</v>
      </c>
      <c r="L5" s="2" t="s">
        <v>30</v>
      </c>
    </row>
    <row r="6" spans="2:16" x14ac:dyDescent="0.35">
      <c r="B6" s="8" t="s">
        <v>37</v>
      </c>
      <c r="C6" s="8"/>
      <c r="D6" s="8"/>
      <c r="E6" s="28">
        <f>J39/1000000</f>
        <v>97737.214999999997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4">
        <f>(K9-K5)*K11</f>
        <v>6.8000000000000005E-2</v>
      </c>
      <c r="O7" s="2"/>
    </row>
    <row r="8" spans="2:16" x14ac:dyDescent="0.35">
      <c r="B8" s="8" t="s">
        <v>26</v>
      </c>
      <c r="C8" s="8"/>
      <c r="D8" s="8"/>
      <c r="E8" s="4">
        <v>38431</v>
      </c>
      <c r="F8" s="2" t="s">
        <v>18</v>
      </c>
      <c r="O8" s="2"/>
    </row>
    <row r="9" spans="2:16" x14ac:dyDescent="0.3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35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36</v>
      </c>
      <c r="K11" s="29">
        <v>1.7</v>
      </c>
      <c r="L11" s="2" t="s">
        <v>29</v>
      </c>
      <c r="O11" s="2"/>
      <c r="P11" s="2"/>
    </row>
    <row r="12" spans="2:16" x14ac:dyDescent="0.35">
      <c r="B12" s="8" t="s">
        <v>9</v>
      </c>
      <c r="C12" s="8"/>
      <c r="D12" s="8"/>
      <c r="E12" s="6">
        <v>0.2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5">
        <f>K5+(K9-K5)*K11</f>
        <v>9.8000000000000004E-2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9.8000000000000004E-2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6">
        <f>E14*(E6/(E6+E8))+E10*(E8/(E6+E8))*(1-E12)</f>
        <v>7.7114847029462794E-2</v>
      </c>
      <c r="O19" s="2"/>
      <c r="P19" s="2"/>
    </row>
    <row r="20" spans="2:24" x14ac:dyDescent="0.35">
      <c r="B20" s="9" t="s">
        <v>43</v>
      </c>
      <c r="G20" s="3">
        <v>0.01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41</v>
      </c>
      <c r="J25" s="11"/>
      <c r="K25" s="12" t="s">
        <v>6</v>
      </c>
      <c r="L25" s="11"/>
      <c r="M25" s="12" t="s">
        <v>24</v>
      </c>
      <c r="N25" s="11"/>
      <c r="O25" s="12" t="s">
        <v>25</v>
      </c>
      <c r="P25" s="11"/>
      <c r="Q25" s="56"/>
      <c r="R25" s="57"/>
      <c r="S25" s="56"/>
      <c r="T25" s="57"/>
      <c r="U25" s="1"/>
      <c r="V25" s="2"/>
      <c r="W25" s="1"/>
      <c r="X25" s="2"/>
    </row>
    <row r="26" spans="2:24" x14ac:dyDescent="0.35">
      <c r="O26" s="2"/>
      <c r="P26" s="2"/>
      <c r="Q26" s="57"/>
      <c r="R26" s="57"/>
      <c r="S26" s="57"/>
      <c r="T26" s="57"/>
      <c r="U26" s="2"/>
      <c r="V26" s="2"/>
      <c r="W26" s="2"/>
      <c r="X26" s="2"/>
    </row>
    <row r="27" spans="2:24" s="35" customFormat="1" x14ac:dyDescent="0.3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2">
        <v>56893.27</v>
      </c>
      <c r="K27" s="42"/>
      <c r="L27" s="42">
        <v>59985.14</v>
      </c>
      <c r="M27" s="42"/>
      <c r="N27" s="42">
        <v>62295.89</v>
      </c>
      <c r="O27" s="36"/>
      <c r="P27" s="55">
        <v>65000</v>
      </c>
      <c r="Q27" s="47"/>
      <c r="R27" s="58"/>
      <c r="S27" s="47"/>
      <c r="T27" s="58"/>
      <c r="U27" s="47"/>
      <c r="V27" s="48"/>
      <c r="W27" s="47"/>
      <c r="X27" s="48"/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57"/>
      <c r="R28" s="57"/>
      <c r="S28" s="57"/>
      <c r="T28" s="57"/>
      <c r="U28" s="2"/>
      <c r="V28" s="2"/>
      <c r="W28" s="2"/>
      <c r="X28" s="2"/>
    </row>
    <row r="29" spans="2:24" x14ac:dyDescent="0.3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8.6548725358904496E-2</v>
      </c>
      <c r="K29" s="37"/>
      <c r="L29" s="37">
        <f t="shared" ref="L29:N29" si="0">L32/L27</f>
        <v>0.11608758435839275</v>
      </c>
      <c r="M29" s="37"/>
      <c r="N29" s="37">
        <f t="shared" si="0"/>
        <v>0.1279702400912805</v>
      </c>
      <c r="O29" s="37"/>
      <c r="P29" s="37">
        <v>0.14000000000000001</v>
      </c>
      <c r="Q29" s="49"/>
      <c r="R29" s="49"/>
      <c r="S29" s="49"/>
      <c r="T29" s="49"/>
      <c r="U29" s="49"/>
      <c r="V29" s="49"/>
      <c r="W29" s="49"/>
      <c r="X29" s="49"/>
    </row>
    <row r="30" spans="2:24" x14ac:dyDescent="0.35">
      <c r="B30" s="13" t="s">
        <v>2</v>
      </c>
      <c r="C30" s="13"/>
      <c r="D30" s="14"/>
      <c r="E30" s="14"/>
      <c r="F30" s="15">
        <v>548500000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57"/>
      <c r="R30" s="57"/>
      <c r="S30" s="57"/>
      <c r="T30" s="57"/>
      <c r="U30" s="2"/>
      <c r="V30" s="2"/>
      <c r="W30" s="2"/>
      <c r="X30" s="2"/>
    </row>
    <row r="31" spans="2:24" x14ac:dyDescent="0.35">
      <c r="B31" s="13" t="s">
        <v>7</v>
      </c>
      <c r="C31" s="13"/>
      <c r="D31" s="14" t="s">
        <v>44</v>
      </c>
      <c r="E31" s="14"/>
      <c r="F31" s="42">
        <v>178.19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57"/>
      <c r="R31" s="57"/>
      <c r="S31" s="57"/>
      <c r="T31" s="57"/>
      <c r="U31" s="2"/>
      <c r="V31" s="2"/>
      <c r="W31" s="2"/>
      <c r="X31" s="2"/>
    </row>
    <row r="32" spans="2:24" x14ac:dyDescent="0.35">
      <c r="B32" s="13" t="s">
        <v>3</v>
      </c>
      <c r="C32" s="13"/>
      <c r="D32" s="41" t="s">
        <v>38</v>
      </c>
      <c r="E32" s="14"/>
      <c r="F32" s="46"/>
      <c r="G32" s="14"/>
      <c r="H32" s="14"/>
      <c r="I32" s="14"/>
      <c r="J32" s="42">
        <v>4924.04</v>
      </c>
      <c r="K32" s="34"/>
      <c r="L32" s="41">
        <v>6963.53</v>
      </c>
      <c r="M32" s="34"/>
      <c r="N32" s="41">
        <v>7972.02</v>
      </c>
      <c r="O32" s="34"/>
      <c r="P32" s="41">
        <f>P27*P29</f>
        <v>9100</v>
      </c>
      <c r="Q32" s="59"/>
      <c r="R32" s="60"/>
      <c r="S32" s="59"/>
      <c r="T32" s="60"/>
      <c r="U32" s="50"/>
      <c r="V32" s="51"/>
      <c r="W32" s="50"/>
      <c r="X32" s="51"/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59"/>
      <c r="R33" s="59"/>
      <c r="S33" s="59"/>
      <c r="T33" s="59"/>
      <c r="U33" s="50"/>
      <c r="V33" s="50"/>
      <c r="W33" s="50"/>
      <c r="X33" s="50"/>
    </row>
    <row r="34" spans="2:24" x14ac:dyDescent="0.3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1">
        <f>J32/(1+G19)</f>
        <v>4571.5087983234444</v>
      </c>
      <c r="K34" s="34"/>
      <c r="L34" s="41">
        <f>L32/(1+G19)^2</f>
        <v>6002.1303983304806</v>
      </c>
      <c r="M34" s="34"/>
      <c r="N34" s="41">
        <f>N32/(1+G19)^3</f>
        <v>6379.436850415982</v>
      </c>
      <c r="O34" s="34"/>
      <c r="P34" s="41">
        <f>(P32/(G19-G20))/(1+G19)^3</f>
        <v>108501.75198431419</v>
      </c>
      <c r="Q34" s="59"/>
      <c r="R34" s="60"/>
      <c r="S34" s="59"/>
      <c r="T34" s="60"/>
      <c r="U34" s="50"/>
      <c r="V34" s="51"/>
      <c r="W34" s="50"/>
      <c r="X34" s="51"/>
    </row>
    <row r="35" spans="2:24" x14ac:dyDescent="0.35">
      <c r="Q35" s="61"/>
      <c r="R35" s="61"/>
      <c r="S35" s="61"/>
      <c r="T35" s="61"/>
    </row>
    <row r="36" spans="2:24" ht="15" thickBot="1" x14ac:dyDescent="0.4"/>
    <row r="37" spans="2:24" x14ac:dyDescent="0.35">
      <c r="B37" s="18" t="s">
        <v>31</v>
      </c>
      <c r="C37" s="19"/>
      <c r="D37" s="19"/>
      <c r="E37" s="19"/>
      <c r="F37" s="19"/>
      <c r="G37" s="19"/>
      <c r="H37" s="19"/>
      <c r="I37" s="19"/>
      <c r="J37" s="54">
        <f>SUM(G34:P34)*1000000-E8*1000000</f>
        <v>87023828031.384094</v>
      </c>
    </row>
    <row r="38" spans="2:24" x14ac:dyDescent="0.35">
      <c r="B38" s="20"/>
      <c r="J38" s="40"/>
    </row>
    <row r="39" spans="2:24" x14ac:dyDescent="0.35">
      <c r="B39" s="22" t="s">
        <v>8</v>
      </c>
      <c r="J39" s="53">
        <f>F31*F30</f>
        <v>97737215000</v>
      </c>
    </row>
    <row r="40" spans="2:24" x14ac:dyDescent="0.35">
      <c r="B40" s="20"/>
      <c r="J40" s="21"/>
    </row>
    <row r="41" spans="2:24" ht="15" thickBot="1" x14ac:dyDescent="0.4">
      <c r="B41" s="43" t="s">
        <v>33</v>
      </c>
      <c r="C41" s="44"/>
      <c r="D41" s="44"/>
      <c r="E41" s="44"/>
      <c r="F41" s="44"/>
      <c r="G41" s="44"/>
      <c r="H41" s="44"/>
      <c r="I41" s="44"/>
      <c r="J41" s="45">
        <f>(J39/J37-1)*-1</f>
        <v>-0.1231086612824277</v>
      </c>
    </row>
    <row r="42" spans="2:24" x14ac:dyDescent="0.3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" thickBot="1" x14ac:dyDescent="0.4">
      <c r="B43" s="32" t="s">
        <v>32</v>
      </c>
      <c r="C43" s="33"/>
      <c r="D43" s="33"/>
      <c r="E43" s="33"/>
      <c r="F43" s="33"/>
      <c r="G43" s="33"/>
      <c r="H43" s="33"/>
      <c r="I43" s="33"/>
      <c r="J43" s="52">
        <f>J37/F30</f>
        <v>158.65784508912324</v>
      </c>
    </row>
    <row r="44" spans="2:24" x14ac:dyDescent="0.3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2022-10-15T06:02:54Z</dcterms:modified>
</cp:coreProperties>
</file>