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036531E8-A437-4259-AAB8-7935FA83A4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3" l="1"/>
  <c r="X32" i="3" l="1"/>
  <c r="V32" i="3"/>
  <c r="K7" i="3" l="1"/>
  <c r="K13" i="3"/>
  <c r="E14" i="3" s="1"/>
  <c r="J39" i="3"/>
  <c r="E6" i="3" s="1"/>
  <c r="G19" i="3" l="1"/>
  <c r="X34" i="3" l="1"/>
  <c r="V34" i="3"/>
  <c r="N34" i="3"/>
  <c r="T32" i="3" l="1"/>
  <c r="T34" i="3" s="1"/>
  <c r="R32" i="3" l="1"/>
  <c r="R34" i="3" s="1"/>
  <c r="J29" i="3" l="1"/>
  <c r="J34" i="3"/>
  <c r="J37" i="3" s="1"/>
  <c r="L29" i="3"/>
  <c r="L34" i="3"/>
  <c r="P32" i="3"/>
  <c r="P34" i="3" s="1"/>
  <c r="J41" i="3" l="1"/>
  <c r="J43" i="3"/>
</calcChain>
</file>

<file path=xl/sharedStrings.xml><?xml version="1.0" encoding="utf-8"?>
<sst xmlns="http://schemas.openxmlformats.org/spreadsheetml/2006/main" count="52" uniqueCount="49">
  <si>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</si>
  <si>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</si>
  <si>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</si>
  <si>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</si>
  <si>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</si>
  <si>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</si>
  <si>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</si>
  <si>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</si>
  <si>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</si>
  <si>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</si>
  <si>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</si>
  <si>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</si>
  <si>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</si>
  <si>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</si>
  <si>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</si>
  <si>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</si>
  <si>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</si>
  <si>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</si>
  <si>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</si>
  <si>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</si>
  <si>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</si>
  <si>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</si>
  <si>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</si>
  <si>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</si>
  <si>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</si>
  <si>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</si>
  <si>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</si>
  <si>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</si>
  <si>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</si>
  <si>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</si>
  <si>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</si>
  <si>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</si>
  <si>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</si>
  <si>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</si>
  <si>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</si>
  <si>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</si>
  <si>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</si>
  <si>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</si>
  <si>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</si>
  <si>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</si>
  <si>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</si>
  <si>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2027e</t>
  </si>
  <si>
    <t xml:space="preserve"> </t>
  </si>
  <si>
    <t>2028e</t>
  </si>
  <si>
    <t>2030e</t>
  </si>
  <si>
    <t>Wachstumsabschlag (2030ff.)</t>
  </si>
  <si>
    <t>(Stand 12.11.22)</t>
  </si>
  <si>
    <t>DCF-Verfahren für Accenture:</t>
  </si>
  <si>
    <t>2029e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</si>
</sst>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3" borderId="0" xfId="0" applyNumberForma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workbookViewId="0">
      <selection activeCell="U26" sqref="U26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3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47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3.5000000000000003E-2</v>
      </c>
      <c r="L5" s="2" t="s">
        <v>30</v>
      </c>
    </row>
    <row r="6" spans="2:16" x14ac:dyDescent="0.35">
      <c r="B6" s="8" t="s">
        <v>38</v>
      </c>
      <c r="C6" s="8"/>
      <c r="D6" s="8"/>
      <c r="E6" s="28">
        <f>J39/1000000</f>
        <v>186469.85199999996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6.3000000000000014E-2</v>
      </c>
      <c r="O7" s="2"/>
    </row>
    <row r="8" spans="2:16" x14ac:dyDescent="0.35">
      <c r="B8" s="8" t="s">
        <v>26</v>
      </c>
      <c r="C8" s="8"/>
      <c r="D8" s="8"/>
      <c r="E8" s="4">
        <v>3325.76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9.8000000000000018E-2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9.8000000000000018E-2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9.6808446214235996E-2</v>
      </c>
      <c r="O19" s="2"/>
      <c r="P19" s="2"/>
    </row>
    <row r="20" spans="2:24" x14ac:dyDescent="0.35">
      <c r="B20" s="9" t="s">
        <v>45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42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37</v>
      </c>
      <c r="P25" s="11"/>
      <c r="Q25" s="12" t="s">
        <v>41</v>
      </c>
      <c r="R25" s="11"/>
      <c r="S25" s="12" t="s">
        <v>43</v>
      </c>
      <c r="T25" s="11"/>
      <c r="U25" s="12" t="s">
        <v>48</v>
      </c>
      <c r="V25" s="11"/>
      <c r="W25" s="12" t="s">
        <v>44</v>
      </c>
      <c r="X25" s="11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39</v>
      </c>
      <c r="E27" s="14"/>
      <c r="F27" s="14"/>
      <c r="G27" s="14"/>
      <c r="H27" s="14"/>
      <c r="I27" s="14"/>
      <c r="J27" s="42">
        <v>64220.72</v>
      </c>
      <c r="K27" s="42"/>
      <c r="L27" s="42">
        <v>69559.509999999995</v>
      </c>
      <c r="M27" s="42"/>
      <c r="N27" s="42">
        <v>74803.929999999993</v>
      </c>
      <c r="O27" s="36"/>
      <c r="P27" s="50">
        <v>80414.224749999994</v>
      </c>
      <c r="Q27" s="36"/>
      <c r="R27" s="42">
        <v>85657.980242999998</v>
      </c>
      <c r="S27" s="36"/>
      <c r="T27" s="42">
        <v>90613.329183885013</v>
      </c>
      <c r="U27" s="36"/>
      <c r="V27" s="42">
        <v>95651.212292896205</v>
      </c>
      <c r="W27" s="36"/>
      <c r="X27" s="42">
        <v>100259.24175445733</v>
      </c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35">
      <c r="B29" s="13" t="s">
        <v>35</v>
      </c>
      <c r="C29" s="13"/>
      <c r="D29" s="14" t="s">
        <v>40</v>
      </c>
      <c r="E29" s="14"/>
      <c r="F29" s="14"/>
      <c r="G29" s="14"/>
      <c r="H29" s="14"/>
      <c r="I29" s="14"/>
      <c r="J29" s="37">
        <f t="shared" ref="J29:N29" si="0">J32/J27</f>
        <v>0.1331204321595896</v>
      </c>
      <c r="K29" s="37"/>
      <c r="L29" s="37">
        <f t="shared" si="0"/>
        <v>0.13970900600076108</v>
      </c>
      <c r="M29" s="37"/>
      <c r="N29" s="37">
        <f t="shared" si="0"/>
        <v>0.14062349397952756</v>
      </c>
      <c r="O29" s="37"/>
      <c r="P29" s="37">
        <v>0.15</v>
      </c>
      <c r="Q29" s="37"/>
      <c r="R29" s="37">
        <v>0.16</v>
      </c>
      <c r="S29" s="37"/>
      <c r="T29" s="37">
        <v>0.17</v>
      </c>
      <c r="U29" s="37"/>
      <c r="V29" s="37">
        <v>0.17</v>
      </c>
      <c r="W29" s="37"/>
      <c r="X29" s="37">
        <v>0.17</v>
      </c>
    </row>
    <row r="30" spans="2:24" x14ac:dyDescent="0.35">
      <c r="B30" s="13" t="s">
        <v>2</v>
      </c>
      <c r="C30" s="13"/>
      <c r="D30" s="14"/>
      <c r="E30" s="14"/>
      <c r="F30" s="15">
        <v>642800000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35">
      <c r="B31" s="13" t="s">
        <v>7</v>
      </c>
      <c r="C31" s="13"/>
      <c r="D31" s="14" t="s">
        <v>46</v>
      </c>
      <c r="E31" s="14"/>
      <c r="F31" s="42">
        <v>290.08999999999997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35">
      <c r="B32" s="13" t="s">
        <v>3</v>
      </c>
      <c r="C32" s="13"/>
      <c r="D32" s="41" t="s">
        <v>39</v>
      </c>
      <c r="E32" s="14"/>
      <c r="F32" s="46"/>
      <c r="G32" s="14"/>
      <c r="H32" s="14"/>
      <c r="I32" s="14"/>
      <c r="J32" s="41">
        <v>8549.09</v>
      </c>
      <c r="K32" s="41"/>
      <c r="L32" s="41">
        <v>9718.09</v>
      </c>
      <c r="M32" s="41"/>
      <c r="N32" s="41">
        <v>10519.19</v>
      </c>
      <c r="O32" s="34"/>
      <c r="P32" s="41">
        <f>P27*P29</f>
        <v>12062.133712499999</v>
      </c>
      <c r="Q32" s="34"/>
      <c r="R32" s="41">
        <f>R27*R29</f>
        <v>13705.27683888</v>
      </c>
      <c r="S32" s="34"/>
      <c r="T32" s="41">
        <f>T27*T29</f>
        <v>15404.265961260453</v>
      </c>
      <c r="U32" s="34"/>
      <c r="V32" s="41">
        <f>V27*V29</f>
        <v>16260.706089792357</v>
      </c>
      <c r="W32" s="34"/>
      <c r="X32" s="41">
        <f>X27*X29</f>
        <v>17044.071098257748</v>
      </c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35">
      <c r="B34" s="13" t="s">
        <v>1</v>
      </c>
      <c r="C34" s="14"/>
      <c r="D34" s="14" t="s">
        <v>39</v>
      </c>
      <c r="E34" s="14"/>
      <c r="F34" s="14"/>
      <c r="G34" s="14"/>
      <c r="H34" s="14"/>
      <c r="I34" s="14"/>
      <c r="J34" s="41">
        <f>J32/(1+G19)</f>
        <v>7794.5151038070453</v>
      </c>
      <c r="K34" s="34"/>
      <c r="L34" s="41">
        <f>L32/(1+G19)^2</f>
        <v>8078.2882276498694</v>
      </c>
      <c r="M34" s="34"/>
      <c r="N34" s="41">
        <f>N32/(1+G19)^3</f>
        <v>7972.4157964935985</v>
      </c>
      <c r="O34" s="34"/>
      <c r="P34" s="41">
        <f>P32/(1+G19)^4</f>
        <v>8334.9115172560996</v>
      </c>
      <c r="Q34" s="34"/>
      <c r="R34" s="41">
        <f>R32/(1+G19)^5</f>
        <v>8634.4341473170407</v>
      </c>
      <c r="S34" s="34"/>
      <c r="T34" s="41">
        <f>T32/(1+G19)^6</f>
        <v>8848.2277208961259</v>
      </c>
      <c r="U34" s="34"/>
      <c r="V34" s="41">
        <f>V32/(1+G19)^7</f>
        <v>8515.769483481452</v>
      </c>
      <c r="W34" s="34"/>
      <c r="X34" s="41">
        <f>(X32/(G19-G20))/(1+G19)^7</f>
        <v>116211.43239811715</v>
      </c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49">
        <f>SUM(G34:X34)*1000000-E8*1000000</f>
        <v>171064234395.01837</v>
      </c>
    </row>
    <row r="38" spans="2:24" x14ac:dyDescent="0.35">
      <c r="B38" s="20"/>
      <c r="J38" s="40"/>
    </row>
    <row r="39" spans="2:24" x14ac:dyDescent="0.35">
      <c r="B39" s="22" t="s">
        <v>8</v>
      </c>
      <c r="J39" s="48">
        <f>F31*F30</f>
        <v>186469851999.99997</v>
      </c>
    </row>
    <row r="40" spans="2:24" x14ac:dyDescent="0.35">
      <c r="B40" s="20"/>
      <c r="J40" s="21"/>
    </row>
    <row r="41" spans="2:24" ht="15" thickBot="1" x14ac:dyDescent="0.4">
      <c r="B41" s="43" t="s">
        <v>33</v>
      </c>
      <c r="C41" s="44"/>
      <c r="D41" s="44"/>
      <c r="E41" s="44"/>
      <c r="F41" s="44"/>
      <c r="G41" s="44"/>
      <c r="H41" s="44"/>
      <c r="I41" s="44"/>
      <c r="J41" s="45">
        <f>(J39/J37-1)*-1</f>
        <v>-9.0057501846980026E-2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47">
        <f>J37/F30</f>
        <v>266.12357559897072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2022-11-12T17:29:06Z</dcterms:modified>
</cp:coreProperties>
</file>