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F874ADC0-51B1-4F98-98A5-EC82DBEFAC9F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2" i="3" l="1"/>
  <c r="J39" i="3" l="1"/>
  <c r="J29" i="3" l="1"/>
  <c r="N29" i="3" l="1"/>
  <c r="K7" i="3" l="1"/>
  <c r="K13" i="3"/>
  <c r="E14" i="3" s="1"/>
  <c r="E6" i="3"/>
  <c r="G19" i="3" l="1"/>
  <c r="P34" i="3" s="1"/>
  <c r="N34" i="3" l="1"/>
  <c r="J34" i="3" l="1"/>
  <c r="L29" i="3"/>
  <c r="L34" i="3"/>
  <c r="J37" i="3" l="1"/>
  <c r="J41" i="3" s="1"/>
  <c r="J43" i="3" l="1"/>
</calcChain>
</file>

<file path=xl/sharedStrings.xml><?xml version="1.0" encoding="utf-8"?>
<sst xmlns="http://schemas.openxmlformats.org/spreadsheetml/2006/main" count="48" uniqueCount="45">
  <si>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</si>
  <si>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</si>
  <si>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</si>
  <si>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</si>
  <si>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</si>
  <si>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</si>
  <si>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</si>
  <si>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</si>
  <si>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</si>
  <si>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</si>
  <si>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</si>
  <si>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</si>
  <si>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</si>
  <si>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</si>
  <si>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</si>
  <si>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</si>
  <si>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</si>
  <si>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</si>
  <si>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</si>
  <si>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</si>
  <si>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</si>
  <si>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</si>
  <si>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</si>
  <si>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</si>
  <si>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</si>
  <si>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</si>
  <si>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</si>
  <si>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</si>
  <si>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</si>
  <si>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</si>
  <si>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</si>
  <si>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</si>
  <si>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</si>
  <si>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</si>
  <si>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</si>
  <si>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</si>
  <si>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</si>
  <si>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</si>
  <si>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</si>
  <si>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</si>
  <si>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</si>
  <si>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Wachstumsabschlag (2030ff.)</t>
  </si>
  <si>
    <t>2022e</t>
  </si>
  <si>
    <t>(Stand 04.02.23)</t>
  </si>
  <si>
    <t>DCF-Verfahren für ICON: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</si>
</sst>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170" fontId="0" fillId="3" borderId="0" xfId="1" applyNumberFormat="1" applyFon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/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10" fontId="0" fillId="4" borderId="8" xfId="2" applyNumberFormat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7C80"/>
      <color rgb="FFFF33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619674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zoomScaleNormal="100" workbookViewId="0">
      <selection activeCell="G18" sqref="G18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3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44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19862.739959999999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6.1750000000000013E-2</v>
      </c>
      <c r="O7" s="2"/>
    </row>
    <row r="8" spans="2:16" x14ac:dyDescent="0.25">
      <c r="B8" s="8" t="s">
        <v>26</v>
      </c>
      <c r="C8" s="8"/>
      <c r="D8" s="8"/>
      <c r="E8" s="4">
        <v>5645.74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0.05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1.9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0.17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9.9250000000000005E-2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9.9250000000000005E-2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8.6468309930216647E-2</v>
      </c>
      <c r="O19" s="2"/>
      <c r="P19" s="2"/>
    </row>
    <row r="20" spans="2:24" x14ac:dyDescent="0.25">
      <c r="B20" s="9" t="s">
        <v>41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42</v>
      </c>
      <c r="J25" s="11"/>
      <c r="K25" s="12" t="s">
        <v>6</v>
      </c>
      <c r="L25" s="11"/>
      <c r="M25" s="12" t="s">
        <v>24</v>
      </c>
      <c r="N25" s="11"/>
      <c r="O25" s="12" t="s">
        <v>25</v>
      </c>
      <c r="P25" s="11"/>
      <c r="Q25" s="49"/>
      <c r="R25" s="50"/>
      <c r="S25" s="49"/>
      <c r="T25" s="50"/>
      <c r="U25" s="49"/>
      <c r="V25" s="50"/>
      <c r="W25" s="49"/>
      <c r="X25" s="50"/>
    </row>
    <row r="26" spans="2:24" x14ac:dyDescent="0.25">
      <c r="O26" s="2"/>
      <c r="P26" s="2"/>
      <c r="Q26" s="50"/>
      <c r="R26" s="50"/>
      <c r="S26" s="50"/>
      <c r="T26" s="50"/>
      <c r="U26" s="50"/>
      <c r="V26" s="50"/>
      <c r="W26" s="50"/>
      <c r="X26" s="50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4">
        <v>7745.8</v>
      </c>
      <c r="K27" s="42"/>
      <c r="L27" s="44">
        <v>8137.01</v>
      </c>
      <c r="M27" s="42"/>
      <c r="N27" s="44">
        <v>8765.64</v>
      </c>
      <c r="O27" s="36"/>
      <c r="P27" s="44">
        <v>9525.2099999999991</v>
      </c>
      <c r="Q27" s="51"/>
      <c r="R27" s="52"/>
      <c r="S27" s="51"/>
      <c r="T27" s="52"/>
      <c r="U27" s="51"/>
      <c r="V27" s="52"/>
      <c r="W27" s="51"/>
      <c r="X27" s="52"/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50"/>
      <c r="R28" s="50"/>
      <c r="S28" s="50"/>
      <c r="T28" s="50"/>
      <c r="U28" s="50"/>
      <c r="V28" s="50"/>
      <c r="W28" s="50"/>
      <c r="X28" s="50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0.11454852952567843</v>
      </c>
      <c r="K29" s="37"/>
      <c r="L29" s="37">
        <f>L32/L27</f>
        <v>0.1500403710945421</v>
      </c>
      <c r="M29" s="37"/>
      <c r="N29" s="37">
        <f>N32/N27</f>
        <v>0.17170680064433402</v>
      </c>
      <c r="O29" s="37"/>
      <c r="P29" s="37">
        <v>0.19</v>
      </c>
      <c r="Q29" s="53"/>
      <c r="R29" s="53"/>
      <c r="S29" s="53"/>
      <c r="T29" s="53"/>
      <c r="U29" s="53"/>
      <c r="V29" s="53"/>
      <c r="W29" s="53"/>
      <c r="X29" s="53"/>
    </row>
    <row r="30" spans="2:24" x14ac:dyDescent="0.25">
      <c r="B30" s="13" t="s">
        <v>2</v>
      </c>
      <c r="C30" s="13"/>
      <c r="D30" s="14"/>
      <c r="E30" s="14"/>
      <c r="F30" s="15">
        <v>81398000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50"/>
      <c r="R30" s="50"/>
      <c r="S30" s="50"/>
      <c r="T30" s="50"/>
      <c r="U30" s="50"/>
      <c r="V30" s="50"/>
      <c r="W30" s="50"/>
      <c r="X30" s="50"/>
    </row>
    <row r="31" spans="2:24" x14ac:dyDescent="0.25">
      <c r="B31" s="13" t="s">
        <v>7</v>
      </c>
      <c r="C31" s="13"/>
      <c r="D31" s="14" t="s">
        <v>43</v>
      </c>
      <c r="E31" s="14"/>
      <c r="F31" s="44">
        <v>244.02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50"/>
      <c r="R31" s="50"/>
      <c r="S31" s="50"/>
      <c r="T31" s="50"/>
      <c r="U31" s="50"/>
      <c r="V31" s="50"/>
      <c r="W31" s="50"/>
      <c r="X31" s="50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4">
        <v>887.27</v>
      </c>
      <c r="K32" s="41"/>
      <c r="L32" s="45">
        <v>1220.8800000000001</v>
      </c>
      <c r="M32" s="41"/>
      <c r="N32" s="45">
        <v>1505.12</v>
      </c>
      <c r="O32" s="34"/>
      <c r="P32" s="45">
        <f t="shared" ref="P32" si="0">P27*P29</f>
        <v>1809.7898999999998</v>
      </c>
      <c r="Q32" s="54"/>
      <c r="R32" s="54"/>
      <c r="S32" s="54"/>
      <c r="T32" s="54"/>
      <c r="U32" s="55"/>
      <c r="V32" s="54"/>
      <c r="W32" s="55"/>
      <c r="X32" s="54"/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55"/>
      <c r="R33" s="55"/>
      <c r="S33" s="55"/>
      <c r="T33" s="55"/>
      <c r="U33" s="55"/>
      <c r="V33" s="55"/>
      <c r="W33" s="55"/>
      <c r="X33" s="55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5">
        <f>J32/(1+G19)</f>
        <v>816.65520465754673</v>
      </c>
      <c r="K34" s="34"/>
      <c r="L34" s="45">
        <f>L32/(1+G19)^2</f>
        <v>1034.2817286826926</v>
      </c>
      <c r="M34" s="34"/>
      <c r="N34" s="45">
        <f>N32/(1+G19)^3</f>
        <v>1173.5995562280063</v>
      </c>
      <c r="O34" s="34"/>
      <c r="P34" s="45">
        <f>(P32/(G19-G20))/(1+G19)^3</f>
        <v>21230.603222052749</v>
      </c>
      <c r="Q34" s="55"/>
      <c r="R34" s="54"/>
      <c r="S34" s="55"/>
      <c r="T34" s="54"/>
      <c r="U34" s="55"/>
      <c r="V34" s="54"/>
      <c r="W34" s="55"/>
      <c r="X34" s="54"/>
    </row>
    <row r="35" spans="2:24" x14ac:dyDescent="0.25">
      <c r="Q35" s="56"/>
      <c r="R35" s="56"/>
      <c r="S35" s="56"/>
      <c r="T35" s="56"/>
      <c r="U35" s="56"/>
      <c r="V35" s="56"/>
      <c r="W35" s="56"/>
      <c r="X35" s="56"/>
    </row>
    <row r="36" spans="2:24" ht="15.75" thickBot="1" x14ac:dyDescent="0.3">
      <c r="Q36" s="56"/>
      <c r="R36" s="56"/>
      <c r="S36" s="56"/>
      <c r="T36" s="56"/>
      <c r="U36" s="56"/>
      <c r="V36" s="56"/>
      <c r="W36" s="56"/>
      <c r="X36" s="56"/>
    </row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48">
        <f>SUM(G34:X34)*1000000-E8*1000000</f>
        <v>18609399711.620995</v>
      </c>
      <c r="Q37" s="56"/>
      <c r="R37" s="56"/>
      <c r="S37" s="56"/>
      <c r="T37" s="56"/>
      <c r="U37" s="56"/>
      <c r="V37" s="56"/>
      <c r="W37" s="56"/>
      <c r="X37" s="56"/>
    </row>
    <row r="38" spans="2:24" x14ac:dyDescent="0.25">
      <c r="B38" s="20"/>
      <c r="J38" s="40"/>
    </row>
    <row r="39" spans="2:24" x14ac:dyDescent="0.25">
      <c r="B39" s="22" t="s">
        <v>8</v>
      </c>
      <c r="J39" s="47">
        <f>F31*F30</f>
        <v>19862739960</v>
      </c>
    </row>
    <row r="40" spans="2:24" x14ac:dyDescent="0.25">
      <c r="B40" s="20"/>
      <c r="J40" s="21"/>
    </row>
    <row r="41" spans="2:24" ht="15.75" thickBot="1" x14ac:dyDescent="0.3">
      <c r="B41" s="57" t="s">
        <v>33</v>
      </c>
      <c r="C41" s="58"/>
      <c r="D41" s="58"/>
      <c r="E41" s="58"/>
      <c r="F41" s="58"/>
      <c r="G41" s="58"/>
      <c r="H41" s="58"/>
      <c r="I41" s="58"/>
      <c r="J41" s="59">
        <f>(J39/J37-1)*-1</f>
        <v>-6.734984834552904E-2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46">
        <f>J37/F30</f>
        <v>228.62232133002033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2023-02-04T09:13:03Z</dcterms:modified>
</cp:coreProperties>
</file>