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F00CBD2E-C11C-4C45-9756-B1256CD12123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2" i="3" l="1"/>
  <c r="V32" i="3"/>
  <c r="V34" i="3" s="1"/>
  <c r="T32" i="3" l="1"/>
  <c r="T34" i="3" s="1"/>
  <c r="R32" i="3"/>
  <c r="R34" i="3" s="1"/>
  <c r="J39" i="3" l="1"/>
  <c r="J29" i="3" l="1"/>
  <c r="K7" i="3" l="1"/>
  <c r="K13" i="3"/>
  <c r="E14" i="3" s="1"/>
  <c r="E6" i="3"/>
  <c r="G19" i="3" l="1"/>
  <c r="X34" i="3" s="1"/>
  <c r="J34" i="3" l="1"/>
  <c r="L29" i="3"/>
  <c r="L34" i="3"/>
  <c r="N32" i="3" l="1"/>
  <c r="N34" i="3"/>
  <c r="P32" i="3"/>
  <c r="P34" i="3" s="1"/>
  <c r="J37" i="3" l="1"/>
  <c r="J43" i="3" s="1"/>
  <c r="J41" i="3" l="1"/>
</calcChain>
</file>

<file path=xl/sharedStrings.xml><?xml version="1.0" encoding="utf-8"?>
<sst xmlns="http://schemas.openxmlformats.org/spreadsheetml/2006/main" count="52" uniqueCount="48">
  <si>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</si>
  <si>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</si>
  <si>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</si>
  <si>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</si>
  <si>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</si>
  <si>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</si>
  <si>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</si>
  <si>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</si>
  <si>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</si>
  <si>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</si>
  <si>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</si>
  <si>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</si>
  <si>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</si>
  <si>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</si>
  <si>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</si>
  <si>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</si>
  <si>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</si>
  <si>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</si>
  <si>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</si>
  <si>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</si>
  <si>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</si>
  <si>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</si>
  <si>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</si>
  <si>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</si>
  <si>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</si>
  <si>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</si>
  <si>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</si>
  <si>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</si>
  <si>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</si>
  <si>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</si>
  <si>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</si>
  <si>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</si>
  <si>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</si>
  <si>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</si>
  <si>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</si>
  <si>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</si>
  <si>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</si>
  <si>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</si>
  <si>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</si>
  <si>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</si>
  <si>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</si>
  <si>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</si>
  <si>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Wachstumsabschlag (2029ff.)</t>
  </si>
  <si>
    <t>2027e</t>
  </si>
  <si>
    <t>2028e</t>
  </si>
  <si>
    <t>DCF-Verfahren für Amplifon:</t>
  </si>
  <si>
    <t>(Stand 22.04.23)</t>
  </si>
  <si>
    <t>2029e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</si>
</sst>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170" fontId="0" fillId="3" borderId="0" xfId="1" applyNumberFormat="1" applyFont="1" applyFill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8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616499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9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45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5130.107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25">
      <c r="B8" s="8" t="s">
        <v>26</v>
      </c>
      <c r="C8" s="8"/>
      <c r="D8" s="8"/>
      <c r="E8" s="4">
        <v>18.600000000000001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0.01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0.25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9.5680288662765248E-2</v>
      </c>
      <c r="O19" s="2"/>
      <c r="P19" s="2"/>
    </row>
    <row r="20" spans="2:24" x14ac:dyDescent="0.25">
      <c r="B20" s="9" t="s">
        <v>42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43</v>
      </c>
      <c r="R25" s="11"/>
      <c r="S25" s="12" t="s">
        <v>44</v>
      </c>
      <c r="T25" s="11"/>
      <c r="U25" s="12" t="s">
        <v>44</v>
      </c>
      <c r="V25" s="11"/>
      <c r="W25" s="12" t="s">
        <v>47</v>
      </c>
      <c r="X25" s="11"/>
    </row>
    <row r="26" spans="2:24" x14ac:dyDescent="0.2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9">
        <v>564.92999999999995</v>
      </c>
      <c r="K27" s="42"/>
      <c r="L27" s="49">
        <v>612.86</v>
      </c>
      <c r="M27" s="42"/>
      <c r="N27" s="49">
        <v>604.24</v>
      </c>
      <c r="O27" s="36"/>
      <c r="P27" s="49">
        <v>679.77</v>
      </c>
      <c r="Q27" s="42"/>
      <c r="R27" s="49">
        <v>751.52350000000001</v>
      </c>
      <c r="S27" s="36"/>
      <c r="T27" s="49">
        <v>823.76039200000014</v>
      </c>
      <c r="U27" s="42"/>
      <c r="V27" s="49">
        <v>890.77471683200019</v>
      </c>
      <c r="W27" s="36"/>
      <c r="X27" s="49">
        <v>954.66102411680015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0.2389676597100526</v>
      </c>
      <c r="K29" s="37"/>
      <c r="L29" s="37">
        <f>L32/L27</f>
        <v>0.22843716346310738</v>
      </c>
      <c r="M29" s="37"/>
      <c r="N29" s="37">
        <v>0.24</v>
      </c>
      <c r="O29" s="37"/>
      <c r="P29" s="37">
        <v>0.25</v>
      </c>
      <c r="Q29" s="37"/>
      <c r="R29" s="37">
        <v>0.27</v>
      </c>
      <c r="S29" s="37"/>
      <c r="T29" s="37">
        <v>0.28999999999999998</v>
      </c>
      <c r="U29" s="37"/>
      <c r="V29" s="37">
        <v>0.3</v>
      </c>
      <c r="W29" s="37"/>
      <c r="X29" s="37">
        <v>0.3</v>
      </c>
    </row>
    <row r="30" spans="2:24" x14ac:dyDescent="0.25">
      <c r="B30" s="13" t="s">
        <v>2</v>
      </c>
      <c r="C30" s="13"/>
      <c r="D30" s="14"/>
      <c r="E30" s="14"/>
      <c r="F30" s="15">
        <v>52300000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14"/>
      <c r="V30" s="17"/>
      <c r="W30" s="14"/>
      <c r="X30" s="14"/>
    </row>
    <row r="31" spans="2:24" x14ac:dyDescent="0.25">
      <c r="B31" s="13" t="s">
        <v>7</v>
      </c>
      <c r="C31" s="13"/>
      <c r="D31" s="14" t="s">
        <v>46</v>
      </c>
      <c r="E31" s="14"/>
      <c r="F31" s="49">
        <v>98.09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14"/>
      <c r="V31" s="17"/>
      <c r="W31" s="14"/>
      <c r="X31" s="1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9">
        <v>135</v>
      </c>
      <c r="K32" s="41"/>
      <c r="L32" s="47">
        <v>140</v>
      </c>
      <c r="M32" s="41"/>
      <c r="N32" s="47">
        <f>N27*N29</f>
        <v>145.01759999999999</v>
      </c>
      <c r="O32" s="34"/>
      <c r="P32" s="47">
        <f>P27*P29</f>
        <v>169.9425</v>
      </c>
      <c r="Q32" s="41"/>
      <c r="R32" s="47">
        <f>R27*R29</f>
        <v>202.91134500000001</v>
      </c>
      <c r="S32" s="47"/>
      <c r="T32" s="47">
        <f t="shared" ref="T32" si="0">T27*T29</f>
        <v>238.89051368000003</v>
      </c>
      <c r="U32" s="41"/>
      <c r="V32" s="47">
        <f>V27*V29</f>
        <v>267.23241504960004</v>
      </c>
      <c r="W32" s="47"/>
      <c r="X32" s="47">
        <f t="shared" ref="X32" si="1">X27*X29</f>
        <v>286.39830723504002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123.21112408142542</v>
      </c>
      <c r="K34" s="34"/>
      <c r="L34" s="47">
        <f>L32/(1+G19)^2</f>
        <v>116.61659004867919</v>
      </c>
      <c r="M34" s="34"/>
      <c r="N34" s="47">
        <f>N32/(1+G19)^3</f>
        <v>110.24760588095526</v>
      </c>
      <c r="O34" s="34"/>
      <c r="P34" s="47">
        <f>P32/(1+G19)^4</f>
        <v>117.91433548505614</v>
      </c>
      <c r="Q34" s="34"/>
      <c r="R34" s="47">
        <f>R32/(1+K19)^5</f>
        <v>202.91134500000001</v>
      </c>
      <c r="S34" s="34"/>
      <c r="T34" s="47">
        <f>T32/(1+K19)^6</f>
        <v>238.89051368000003</v>
      </c>
      <c r="U34" s="34"/>
      <c r="V34" s="47">
        <f>V32/(1+K19)^7</f>
        <v>267.23241504960004</v>
      </c>
      <c r="W34" s="34"/>
      <c r="X34" s="47">
        <f>(X32/(G19-G20))/(1+G19)^7</f>
        <v>1996.1847141384212</v>
      </c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0">
        <f>SUM(G34:X34)*1000000-E8*1000000</f>
        <v>3154608643.3641372</v>
      </c>
    </row>
    <row r="38" spans="2:24" x14ac:dyDescent="0.25">
      <c r="B38" s="20"/>
      <c r="J38" s="40"/>
    </row>
    <row r="39" spans="2:24" x14ac:dyDescent="0.25">
      <c r="B39" s="22" t="s">
        <v>8</v>
      </c>
      <c r="J39" s="51">
        <f>F31*F30</f>
        <v>5130107000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-0.62622612817327239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2">
        <f>J37/F30</f>
        <v>60.317564882679484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2023-04-22T08:56:59Z</dcterms:modified>
</cp:coreProperties>
</file>