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23EE9259-C39E-4230-9012-B81DD2BEEA4E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3" l="1"/>
  <c r="P29" i="3"/>
  <c r="R29" i="3"/>
  <c r="X32" i="3" l="1"/>
  <c r="V32" i="3"/>
  <c r="V34" i="3" s="1"/>
  <c r="T32" i="3" l="1"/>
  <c r="T34" i="3" s="1"/>
  <c r="R34" i="3"/>
  <c r="J39" i="3" l="1"/>
  <c r="J29" i="3" l="1"/>
  <c r="K7" i="3" l="1"/>
  <c r="K13" i="3"/>
  <c r="E14" i="3" s="1"/>
  <c r="E6" i="3"/>
  <c r="G19" i="3" l="1"/>
  <c r="X34" i="3" s="1"/>
  <c r="J34" i="3" l="1"/>
  <c r="L29" i="3"/>
  <c r="L34" i="3"/>
  <c r="N34" i="3" l="1"/>
  <c r="P34" i="3"/>
  <c r="J37" i="3" l="1"/>
  <c r="J43" i="3" s="1"/>
  <c r="J41" i="3" l="1"/>
</calcChain>
</file>

<file path=xl/sharedStrings.xml><?xml version="1.0" encoding="utf-8"?>
<sst xmlns="http://schemas.openxmlformats.org/spreadsheetml/2006/main" count="52" uniqueCount="48">
  <si>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</si>
  <si>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</si>
  <si>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</si>
  <si>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</si>
  <si>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</si>
  <si>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</si>
  <si>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</si>
  <si>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</si>
  <si>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</si>
  <si>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</si>
  <si>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</si>
  <si>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</si>
  <si>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</si>
  <si>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</si>
  <si>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</si>
  <si>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</si>
  <si>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</si>
  <si>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</si>
  <si>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</si>
  <si>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</si>
  <si>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</si>
  <si>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</si>
  <si>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</si>
  <si>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</si>
  <si>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</si>
  <si>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</si>
  <si>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</si>
  <si>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</si>
  <si>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</si>
  <si>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</si>
  <si>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</si>
  <si>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</si>
  <si>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</si>
  <si>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</si>
  <si>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</si>
  <si>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</si>
  <si>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</si>
  <si>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</si>
  <si>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</si>
  <si>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</si>
  <si>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</si>
  <si>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</si>
  <si>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Wachstumsabschlag (2029ff.)</t>
  </si>
  <si>
    <t>2027e</t>
  </si>
  <si>
    <t>2028e</t>
  </si>
  <si>
    <t>2029e</t>
  </si>
  <si>
    <t>DCF-Verfahren für PlugPower:</t>
  </si>
  <si>
    <t>(Stand 29.04.23)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</si>
</sst>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170" fontId="0" fillId="3" borderId="0" xfId="1" applyNumberFormat="1" applyFont="1" applyFill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8" xfId="1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616499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10" zoomScaleNormal="10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46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5234.6909999999998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25">
      <c r="B8" s="8" t="s">
        <v>26</v>
      </c>
      <c r="C8" s="8"/>
      <c r="D8" s="8"/>
      <c r="E8" s="4">
        <v>898.73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0.06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0.05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9.3059108733934942E-2</v>
      </c>
      <c r="O19" s="2"/>
      <c r="P19" s="2"/>
    </row>
    <row r="20" spans="2:24" x14ac:dyDescent="0.25">
      <c r="B20" s="9" t="s">
        <v>42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43</v>
      </c>
      <c r="R25" s="11"/>
      <c r="S25" s="12" t="s">
        <v>44</v>
      </c>
      <c r="T25" s="11"/>
      <c r="U25" s="12" t="s">
        <v>44</v>
      </c>
      <c r="V25" s="11"/>
      <c r="W25" s="12" t="s">
        <v>45</v>
      </c>
      <c r="X25" s="11"/>
    </row>
    <row r="26" spans="2:24" x14ac:dyDescent="0.2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9">
        <v>1330.83</v>
      </c>
      <c r="K27" s="42"/>
      <c r="L27" s="49">
        <v>2060.64</v>
      </c>
      <c r="M27" s="42"/>
      <c r="N27" s="49">
        <v>3125.49</v>
      </c>
      <c r="O27" s="36"/>
      <c r="P27" s="49">
        <v>4258.8599999999997</v>
      </c>
      <c r="Q27" s="42"/>
      <c r="R27" s="49">
        <v>4471.8029999999999</v>
      </c>
      <c r="S27" s="36"/>
      <c r="T27" s="49">
        <v>5219.2329299999992</v>
      </c>
      <c r="U27" s="42"/>
      <c r="V27" s="49">
        <v>5721.4164068999989</v>
      </c>
      <c r="W27" s="36"/>
      <c r="X27" s="49">
        <v>6188.7811479839993</v>
      </c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-0.88874612084188065</v>
      </c>
      <c r="K29" s="37"/>
      <c r="L29" s="37">
        <f>L32/L27</f>
        <v>-0.32336555633201342</v>
      </c>
      <c r="M29" s="37"/>
      <c r="N29" s="37">
        <f t="shared" ref="M29:R29" si="0">N32/N27</f>
        <v>-9.0350633020742352E-2</v>
      </c>
      <c r="O29" s="37"/>
      <c r="P29" s="37">
        <f t="shared" si="0"/>
        <v>9.2217166096091457E-2</v>
      </c>
      <c r="Q29" s="37"/>
      <c r="R29" s="37">
        <f t="shared" si="0"/>
        <v>0.13730479629804801</v>
      </c>
      <c r="S29" s="37"/>
      <c r="T29" s="37">
        <v>0.15</v>
      </c>
      <c r="U29" s="37"/>
      <c r="V29" s="37">
        <v>0.15</v>
      </c>
      <c r="W29" s="37"/>
      <c r="X29" s="37">
        <v>0.16</v>
      </c>
    </row>
    <row r="30" spans="2:24" x14ac:dyDescent="0.25">
      <c r="B30" s="13" t="s">
        <v>2</v>
      </c>
      <c r="C30" s="13"/>
      <c r="D30" s="14"/>
      <c r="E30" s="14"/>
      <c r="F30" s="15">
        <v>579700000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14"/>
      <c r="V30" s="17"/>
      <c r="W30" s="14"/>
      <c r="X30" s="14"/>
    </row>
    <row r="31" spans="2:24" x14ac:dyDescent="0.25">
      <c r="B31" s="13" t="s">
        <v>7</v>
      </c>
      <c r="C31" s="13"/>
      <c r="D31" s="14" t="s">
        <v>47</v>
      </c>
      <c r="E31" s="14"/>
      <c r="F31" s="49">
        <v>9.0299999999999994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14"/>
      <c r="V31" s="17"/>
      <c r="W31" s="14"/>
      <c r="X31" s="14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9">
        <v>-1182.77</v>
      </c>
      <c r="K32" s="41"/>
      <c r="L32" s="47">
        <v>-666.34</v>
      </c>
      <c r="M32" s="41"/>
      <c r="N32" s="47">
        <v>-282.39</v>
      </c>
      <c r="O32" s="34"/>
      <c r="P32" s="47">
        <v>392.74</v>
      </c>
      <c r="Q32" s="41"/>
      <c r="R32" s="47">
        <v>614</v>
      </c>
      <c r="S32" s="47"/>
      <c r="T32" s="47">
        <f t="shared" ref="T32" si="1">T27*T29</f>
        <v>782.88493949999986</v>
      </c>
      <c r="U32" s="41"/>
      <c r="V32" s="47">
        <f>V27*V29</f>
        <v>858.21246103499982</v>
      </c>
      <c r="W32" s="47"/>
      <c r="X32" s="47">
        <f t="shared" ref="X32" si="2">X27*X29</f>
        <v>990.20498367743994</v>
      </c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-1082.0732296627352</v>
      </c>
      <c r="K34" s="34"/>
      <c r="L34" s="47">
        <f>L32/(1+G19)^2</f>
        <v>-557.71020222036839</v>
      </c>
      <c r="M34" s="34"/>
      <c r="N34" s="47">
        <f>N32/(1+G19)^3</f>
        <v>-216.23120591437544</v>
      </c>
      <c r="O34" s="34"/>
      <c r="P34" s="47">
        <f>P32/(1+G19)^4</f>
        <v>275.12531010202156</v>
      </c>
      <c r="Q34" s="34"/>
      <c r="R34" s="47">
        <f>R32/(1+K19)^5</f>
        <v>614</v>
      </c>
      <c r="S34" s="34"/>
      <c r="T34" s="47">
        <f>T32/(1+K19)^6</f>
        <v>782.88493949999986</v>
      </c>
      <c r="U34" s="34"/>
      <c r="V34" s="47">
        <f>V32/(1+K19)^7</f>
        <v>858.21246103499982</v>
      </c>
      <c r="W34" s="34"/>
      <c r="X34" s="47">
        <f>(X32/(G19-G20))/(1+G19)^7</f>
        <v>7270.1806804409216</v>
      </c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0">
        <f>SUM(G34:X34)*1000000-E8*1000000</f>
        <v>7045658753.2804642</v>
      </c>
    </row>
    <row r="38" spans="2:24" x14ac:dyDescent="0.25">
      <c r="B38" s="20"/>
      <c r="J38" s="40"/>
    </row>
    <row r="39" spans="2:24" x14ac:dyDescent="0.25">
      <c r="B39" s="22" t="s">
        <v>8</v>
      </c>
      <c r="J39" s="51">
        <f>F31*F30</f>
        <v>5234691000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0.25703313440170183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2">
        <f>J37/F30</f>
        <v>12.15397404395457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2023-04-29T06:23:34Z</dcterms:modified>
</cp:coreProperties>
</file>