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2B7E734E-7309-4352-BD8F-EAD58A569C05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3" l="1"/>
  <c r="R29" i="3"/>
  <c r="N29" i="3" l="1"/>
  <c r="J39" i="3" l="1"/>
  <c r="J29" i="3" l="1"/>
  <c r="K7" i="3" l="1"/>
  <c r="K13" i="3"/>
  <c r="E14" i="3" s="1"/>
  <c r="E6" i="3"/>
  <c r="G19" i="3" l="1"/>
  <c r="R34" i="3" l="1"/>
  <c r="T34" i="3"/>
  <c r="P34" i="3"/>
  <c r="J34" i="3"/>
  <c r="L29" i="3"/>
  <c r="L34" i="3"/>
  <c r="N34" i="3" l="1"/>
  <c r="P29" i="3" l="1"/>
  <c r="J37" i="3" l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<sst xmlns="http://schemas.openxmlformats.org/spreadsheetml/2006/main" count="50" uniqueCount="47">
  <si>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</si>
  <si>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</si>
  <si>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</si>
  <si>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</si>
  <si>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</si>
  <si>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</si>
  <si>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</si>
  <si>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</si>
  <si>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</si>
  <si>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</si>
  <si>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</si>
  <si>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</si>
  <si>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</si>
  <si>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</si>
  <si>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</si>
  <si>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</si>
  <si>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</si>
  <si>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</si>
  <si>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</si>
  <si>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</si>
  <si>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</si>
  <si>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</si>
  <si>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</si>
  <si>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</si>
  <si>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</si>
  <si>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</si>
  <si>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</si>
  <si>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</si>
  <si>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</si>
  <si>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</si>
  <si>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</si>
  <si>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</si>
  <si>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</si>
  <si>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</si>
  <si>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</si>
  <si>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</si>
  <si>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</si>
  <si>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</si>
  <si>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</si>
  <si>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</si>
  <si>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</si>
  <si>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</si>
  <si>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</si>
  <si>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</si>
  <si>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DCF-Verfahren für Costco Wholesale:</t>
  </si>
  <si>
    <t>(Stand 24.06.23)</t>
  </si>
  <si>
    <t>Wachstumsabschlag (2029ff.)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</si>
</sst>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3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44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233270.91200000004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5.5250000000000014E-2</v>
      </c>
      <c r="O7" s="2"/>
    </row>
    <row r="8" spans="2:16" x14ac:dyDescent="0.25">
      <c r="B8" s="8" t="s">
        <v>26</v>
      </c>
      <c r="C8" s="8"/>
      <c r="D8" s="8"/>
      <c r="E8" s="4">
        <v>11394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1.7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0.23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9.2750000000000013E-2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9.2750000000000013E-2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8.9506412296668045E-2</v>
      </c>
      <c r="O19" s="2"/>
      <c r="P19" s="2"/>
    </row>
    <row r="20" spans="2:24" x14ac:dyDescent="0.25">
      <c r="B20" s="9" t="s">
        <v>46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53"/>
      <c r="V25" s="54"/>
      <c r="W25" s="53"/>
      <c r="X25" s="54"/>
    </row>
    <row r="26" spans="2:24" x14ac:dyDescent="0.25">
      <c r="O26" s="2"/>
      <c r="P26" s="2"/>
      <c r="Q26" s="2"/>
      <c r="R26" s="2"/>
      <c r="S26" s="2"/>
      <c r="T26" s="2"/>
      <c r="U26" s="54"/>
      <c r="V26" s="54"/>
      <c r="W26" s="54"/>
      <c r="X26" s="54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240679.49</v>
      </c>
      <c r="K27" s="42"/>
      <c r="L27" s="49">
        <v>252927.17</v>
      </c>
      <c r="M27" s="42"/>
      <c r="N27" s="49">
        <v>268810.78999999998</v>
      </c>
      <c r="O27" s="36"/>
      <c r="P27" s="49">
        <v>292396</v>
      </c>
      <c r="Q27" s="42"/>
      <c r="R27" s="49">
        <v>312863.71999999997</v>
      </c>
      <c r="S27" s="49"/>
      <c r="T27" s="49">
        <v>330889.93339999998</v>
      </c>
      <c r="U27" s="55"/>
      <c r="V27" s="56"/>
      <c r="W27" s="57"/>
      <c r="X27" s="56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4"/>
      <c r="V28" s="54"/>
      <c r="W28" s="54"/>
      <c r="X28" s="5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2.4691592956258966E-2</v>
      </c>
      <c r="K29" s="37"/>
      <c r="L29" s="37">
        <f>L32/L27</f>
        <v>2.4192814081618833E-2</v>
      </c>
      <c r="M29" s="37"/>
      <c r="N29" s="37">
        <f t="shared" ref="N29:R29" si="0">N32/N27</f>
        <v>2.6773218441119871E-2</v>
      </c>
      <c r="O29" s="37"/>
      <c r="P29" s="37">
        <f t="shared" si="0"/>
        <v>2.927587928699435E-2</v>
      </c>
      <c r="Q29" s="37"/>
      <c r="R29" s="37">
        <f t="shared" si="0"/>
        <v>3.0817091863511691E-2</v>
      </c>
      <c r="S29" s="37"/>
      <c r="T29" s="37">
        <v>0.04</v>
      </c>
      <c r="U29" s="58"/>
      <c r="V29" s="58"/>
      <c r="W29" s="58"/>
      <c r="X29" s="58"/>
    </row>
    <row r="30" spans="2:24" x14ac:dyDescent="0.25">
      <c r="B30" s="13" t="s">
        <v>2</v>
      </c>
      <c r="C30" s="13"/>
      <c r="D30" s="14"/>
      <c r="E30" s="14"/>
      <c r="F30" s="15">
        <v>444800000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7"/>
      <c r="T30" s="17"/>
      <c r="U30" s="54"/>
      <c r="V30" s="59"/>
      <c r="W30" s="54"/>
      <c r="X30" s="54"/>
    </row>
    <row r="31" spans="2:24" x14ac:dyDescent="0.25">
      <c r="B31" s="13" t="s">
        <v>7</v>
      </c>
      <c r="C31" s="13"/>
      <c r="D31" s="14" t="s">
        <v>45</v>
      </c>
      <c r="E31" s="14"/>
      <c r="F31" s="49">
        <v>524.44000000000005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7"/>
      <c r="T31" s="17"/>
      <c r="U31" s="54"/>
      <c r="V31" s="59"/>
      <c r="W31" s="54"/>
      <c r="X31" s="5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5942.76</v>
      </c>
      <c r="K32" s="41"/>
      <c r="L32" s="47">
        <v>6119.02</v>
      </c>
      <c r="M32" s="41"/>
      <c r="N32" s="47">
        <v>7196.93</v>
      </c>
      <c r="O32" s="47"/>
      <c r="P32" s="47">
        <v>8560.15</v>
      </c>
      <c r="Q32" s="47"/>
      <c r="R32" s="47">
        <v>9641.5499999999993</v>
      </c>
      <c r="S32" s="47"/>
      <c r="T32" s="47">
        <f>T27*T29</f>
        <v>13235.597335999999</v>
      </c>
      <c r="U32" s="60"/>
      <c r="V32" s="60"/>
      <c r="W32" s="60"/>
      <c r="X32" s="60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61"/>
      <c r="V33" s="61"/>
      <c r="W33" s="61"/>
      <c r="X33" s="61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5454.5433904080701</v>
      </c>
      <c r="K34" s="34"/>
      <c r="L34" s="47">
        <f>L32/(1+G19)^2</f>
        <v>5154.9242924840128</v>
      </c>
      <c r="M34" s="34"/>
      <c r="N34" s="47">
        <f>N32/(1+G19)^3</f>
        <v>5564.9069467326972</v>
      </c>
      <c r="O34" s="34"/>
      <c r="P34" s="47">
        <f>P32/(1+G19)^4</f>
        <v>6075.2228377236861</v>
      </c>
      <c r="Q34" s="34"/>
      <c r="R34" s="47">
        <f>R32/(1+G19)^4</f>
        <v>6842.7030777562077</v>
      </c>
      <c r="S34" s="47"/>
      <c r="T34" s="47">
        <f>(T32/(G19-G20))/(1+G19)^5</f>
        <v>124042.27445062698</v>
      </c>
      <c r="U34" s="61"/>
      <c r="V34" s="60"/>
      <c r="W34" s="61"/>
      <c r="X34" s="60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2">
        <f>SUM(G34:X34)*1000000-E8*1000000</f>
        <v>141740574995.73166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233270912000.00003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-0.64575959993830057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0">
        <f>J37/F30</f>
        <v>318.66136464867731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2023-06-24T12:23:18Z</dcterms:modified>
</cp:coreProperties>
</file>