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9866306E-B371-4044-8506-7F94AEA9CD89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2" i="3" l="1"/>
  <c r="T32" i="3"/>
  <c r="N32" i="3" l="1"/>
  <c r="P32" i="3" l="1"/>
  <c r="J39" i="3" l="1"/>
  <c r="J29" i="3" l="1"/>
  <c r="K7" i="3" l="1"/>
  <c r="K13" i="3"/>
  <c r="E14" i="3" s="1"/>
  <c r="E6" i="3"/>
  <c r="G19" i="3" l="1"/>
  <c r="T34" i="3" l="1"/>
  <c r="R34" i="3"/>
  <c r="P34" i="3"/>
  <c r="J34" i="3"/>
  <c r="L29" i="3"/>
  <c r="L34" i="3"/>
  <c r="N34" i="3" l="1"/>
  <c r="J37" i="3" l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<sst xmlns="http://schemas.openxmlformats.org/spreadsheetml/2006/main" count="50" uniqueCount="47">
  <si>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</si>
  <si>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</si>
  <si>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</si>
  <si>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</si>
  <si>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</si>
  <si>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</si>
  <si>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</si>
  <si>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</si>
  <si>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</si>
  <si>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</si>
  <si>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</si>
  <si>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</si>
  <si>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</si>
  <si>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</si>
  <si>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</si>
  <si>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</si>
  <si>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</si>
  <si>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</si>
  <si>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</si>
  <si>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</si>
  <si>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</si>
  <si>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</si>
  <si>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</si>
  <si>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</si>
  <si>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</si>
  <si>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</si>
  <si>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</si>
  <si>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</si>
  <si>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</si>
  <si>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</si>
  <si>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</si>
  <si>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</si>
  <si>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</si>
  <si>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</si>
  <si>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</si>
  <si>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</si>
  <si>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</si>
  <si>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</si>
  <si>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</si>
  <si>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</si>
  <si>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</si>
  <si>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</si>
  <si>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</si>
  <si>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</si>
  <si>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</si>
  <si>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DCF-Verfahren für Balchem:</t>
  </si>
  <si>
    <t>(Stand 15.07.23)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</si>
</sst>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G4" sqref="G4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4.28515625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4236.6239999999998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25">
      <c r="B8" s="8" t="s">
        <v>26</v>
      </c>
      <c r="C8" s="8"/>
      <c r="D8" s="8"/>
      <c r="E8" s="4">
        <v>460.61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0.04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8.9724170437325487E-2</v>
      </c>
      <c r="O19" s="2"/>
      <c r="P19" s="2"/>
    </row>
    <row r="20" spans="2:24" x14ac:dyDescent="0.25">
      <c r="B20" s="9" t="s">
        <v>44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53"/>
      <c r="V25" s="54"/>
      <c r="W25" s="53"/>
      <c r="X25" s="54"/>
    </row>
    <row r="26" spans="2:24" x14ac:dyDescent="0.25">
      <c r="O26" s="2"/>
      <c r="P26" s="2"/>
      <c r="Q26" s="2"/>
      <c r="R26" s="2"/>
      <c r="S26" s="2"/>
      <c r="T26" s="2"/>
      <c r="U26" s="54"/>
      <c r="V26" s="54"/>
      <c r="W26" s="54"/>
      <c r="X26" s="54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991.08</v>
      </c>
      <c r="K27" s="42"/>
      <c r="L27" s="49">
        <v>1054.5</v>
      </c>
      <c r="M27" s="42"/>
      <c r="N27" s="49">
        <v>1186.3125</v>
      </c>
      <c r="O27" s="36"/>
      <c r="P27" s="49">
        <v>1317.0705000000003</v>
      </c>
      <c r="Q27" s="42"/>
      <c r="R27" s="49">
        <v>1423.6699050000002</v>
      </c>
      <c r="S27" s="49"/>
      <c r="T27" s="49">
        <v>1525.8446280000003</v>
      </c>
      <c r="U27" s="55"/>
      <c r="V27" s="56"/>
      <c r="W27" s="57"/>
      <c r="X27" s="56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4"/>
      <c r="V28" s="54"/>
      <c r="W28" s="54"/>
      <c r="X28" s="5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0.13631593816846269</v>
      </c>
      <c r="K29" s="37"/>
      <c r="L29" s="37">
        <f>L32/L27</f>
        <v>0.15049786628733997</v>
      </c>
      <c r="M29" s="37"/>
      <c r="N29" s="37">
        <v>0.16</v>
      </c>
      <c r="O29" s="37"/>
      <c r="P29" s="37">
        <v>0.17</v>
      </c>
      <c r="Q29" s="37"/>
      <c r="R29" s="37">
        <v>0.18</v>
      </c>
      <c r="S29" s="37"/>
      <c r="T29" s="37">
        <v>0.2</v>
      </c>
      <c r="U29" s="58"/>
      <c r="V29" s="58"/>
      <c r="W29" s="58"/>
      <c r="X29" s="58"/>
    </row>
    <row r="30" spans="2:24" x14ac:dyDescent="0.25">
      <c r="B30" s="13" t="s">
        <v>2</v>
      </c>
      <c r="C30" s="13"/>
      <c r="D30" s="14"/>
      <c r="E30" s="14"/>
      <c r="F30" s="15">
        <v>32400000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7"/>
      <c r="T30" s="17"/>
      <c r="U30" s="54"/>
      <c r="V30" s="59"/>
      <c r="W30" s="54"/>
      <c r="X30" s="54"/>
    </row>
    <row r="31" spans="2:24" x14ac:dyDescent="0.25">
      <c r="B31" s="13" t="s">
        <v>7</v>
      </c>
      <c r="C31" s="13"/>
      <c r="D31" s="14" t="s">
        <v>46</v>
      </c>
      <c r="E31" s="14"/>
      <c r="F31" s="49">
        <v>130.76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7"/>
      <c r="T31" s="17"/>
      <c r="U31" s="54"/>
      <c r="V31" s="59"/>
      <c r="W31" s="54"/>
      <c r="X31" s="5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135.1</v>
      </c>
      <c r="K32" s="41"/>
      <c r="L32" s="47">
        <v>158.69999999999999</v>
      </c>
      <c r="M32" s="41"/>
      <c r="N32" s="47">
        <f>N27*N29</f>
        <v>189.81</v>
      </c>
      <c r="O32" s="47"/>
      <c r="P32" s="47">
        <f t="shared" ref="P32:R32" si="0">P27*P29</f>
        <v>223.90198500000005</v>
      </c>
      <c r="Q32" s="47"/>
      <c r="R32" s="47">
        <f t="shared" si="0"/>
        <v>256.26058290000003</v>
      </c>
      <c r="S32" s="47"/>
      <c r="T32" s="47">
        <f>T27*T29</f>
        <v>305.16892560000008</v>
      </c>
      <c r="U32" s="60"/>
      <c r="V32" s="60"/>
      <c r="W32" s="60"/>
      <c r="X32" s="60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61"/>
      <c r="V33" s="61"/>
      <c r="W33" s="61"/>
      <c r="X33" s="61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123.97632691379323</v>
      </c>
      <c r="K34" s="34"/>
      <c r="L34" s="47">
        <f>L32/(1+G19)^2</f>
        <v>133.64224395451077</v>
      </c>
      <c r="M34" s="34"/>
      <c r="N34" s="47">
        <f>N32/(1+G19)^3</f>
        <v>146.67947193912954</v>
      </c>
      <c r="O34" s="34"/>
      <c r="P34" s="47">
        <f>P32/(1+G19)^4</f>
        <v>158.77846850168498</v>
      </c>
      <c r="Q34" s="34"/>
      <c r="R34" s="47">
        <f>R32/(1+G19)^4</f>
        <v>181.72533347665978</v>
      </c>
      <c r="S34" s="47"/>
      <c r="T34" s="47">
        <f>(T32/(G19-G20))/(1+G19)^5</f>
        <v>2848.2232933574123</v>
      </c>
      <c r="U34" s="61"/>
      <c r="V34" s="60"/>
      <c r="W34" s="61"/>
      <c r="X34" s="60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2">
        <f>SUM(G34:X34)*1000000-E8*1000000</f>
        <v>3132415138.1431909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4236623999.9999995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-0.35251038357302567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0">
        <f>J37/F30</f>
        <v>96.679479572320702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2023-07-15T09:47:27Z</dcterms:modified>
</cp:coreProperties>
</file>