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67B2290-7C6D-4C1B-A46D-F552DE1CC8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3" l="1"/>
  <c r="P32" i="3" l="1"/>
  <c r="R32" i="3"/>
  <c r="T32" i="3" l="1"/>
  <c r="J39" i="3" l="1"/>
  <c r="J29" i="3" l="1"/>
  <c r="K7" i="3" l="1"/>
  <c r="K13" i="3"/>
  <c r="E14" i="3" s="1"/>
  <c r="E6" i="3"/>
  <c r="G19" i="3" l="1"/>
  <c r="R34" i="3" l="1"/>
  <c r="T34" i="3"/>
  <c r="P34" i="3"/>
  <c r="J34" i="3"/>
  <c r="L29" i="3"/>
  <c r="L34" i="3"/>
  <c r="N34" i="3" l="1"/>
  <c r="J37" i="3" l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<sst xmlns="http://schemas.openxmlformats.org/spreadsheetml/2006/main" count="50" uniqueCount="47">
  <si>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</si>
  <si>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</si>
  <si>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</si>
  <si>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</si>
  <si>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</si>
  <si>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</si>
  <si>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</si>
  <si>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</si>
  <si>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</si>
  <si>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</si>
  <si>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</si>
  <si>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</si>
  <si>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</si>
  <si>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</si>
  <si>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</si>
  <si>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</si>
  <si>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</si>
  <si>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</si>
  <si>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</si>
  <si>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</si>
  <si>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</si>
  <si>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</si>
  <si>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</si>
  <si>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</si>
  <si>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</si>
  <si>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</si>
  <si>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</si>
  <si>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</si>
  <si>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</si>
  <si>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</si>
  <si>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</si>
  <si>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</si>
  <si>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</si>
  <si>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</si>
  <si>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</si>
  <si>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</si>
  <si>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</si>
  <si>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</si>
  <si>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</si>
  <si>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</si>
  <si>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</si>
  <si>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</si>
  <si>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</si>
  <si>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</si>
  <si>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</si>
  <si>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DCF-Verfahren für Elia:</t>
  </si>
  <si>
    <t>(Stand 08.07.23)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</si>
</sst>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_-* #,##0.00\ [$EUR]_-;\-* #,##0.00\ [$EUR]_-;_-* &quot;-&quot;??\ [$EUR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1" fontId="0" fillId="3" borderId="0" xfId="1" applyNumberFormat="1" applyFon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3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4.26953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45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7892.1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35">
      <c r="B8" s="8" t="s">
        <v>26</v>
      </c>
      <c r="C8" s="8"/>
      <c r="D8" s="8"/>
      <c r="E8" s="4">
        <v>9202.2999999999993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0.25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5.6433296869150135E-2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55">
        <v>3599.04</v>
      </c>
      <c r="K27" s="42"/>
      <c r="L27" s="55">
        <v>3739.51</v>
      </c>
      <c r="M27" s="42"/>
      <c r="N27" s="55">
        <v>4122.1099999999997</v>
      </c>
      <c r="O27" s="36"/>
      <c r="P27" s="55">
        <v>4523.8500000000004</v>
      </c>
      <c r="Q27" s="42"/>
      <c r="R27" s="55">
        <v>4885.7580000000007</v>
      </c>
      <c r="S27" s="48"/>
      <c r="T27" s="55">
        <v>5206.7251575000009</v>
      </c>
      <c r="U27" s="49"/>
      <c r="V27" s="50"/>
      <c r="W27" s="51"/>
      <c r="X27" s="50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-0.44875855783764557</v>
      </c>
      <c r="K29" s="37"/>
      <c r="L29" s="37">
        <f>L32/L27</f>
        <v>-0.48845971798444177</v>
      </c>
      <c r="M29" s="37"/>
      <c r="N29" s="37">
        <v>-0.03</v>
      </c>
      <c r="O29" s="37"/>
      <c r="P29" s="37">
        <v>0.02</v>
      </c>
      <c r="Q29" s="37"/>
      <c r="R29" s="37">
        <v>0.08</v>
      </c>
      <c r="S29" s="37"/>
      <c r="T29" s="37">
        <v>0.16</v>
      </c>
      <c r="U29" s="52"/>
      <c r="V29" s="52"/>
      <c r="W29" s="52"/>
      <c r="X29" s="52"/>
    </row>
    <row r="30" spans="2:24" x14ac:dyDescent="0.35">
      <c r="B30" s="13" t="s">
        <v>2</v>
      </c>
      <c r="C30" s="13"/>
      <c r="D30" s="14"/>
      <c r="E30" s="14"/>
      <c r="F30" s="15">
        <v>71100000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7"/>
      <c r="T30" s="17"/>
      <c r="U30" s="2"/>
      <c r="V30" s="5"/>
      <c r="W30" s="2"/>
      <c r="X30" s="2"/>
    </row>
    <row r="31" spans="2:24" x14ac:dyDescent="0.35">
      <c r="B31" s="13" t="s">
        <v>7</v>
      </c>
      <c r="C31" s="13"/>
      <c r="D31" s="14" t="s">
        <v>46</v>
      </c>
      <c r="E31" s="14"/>
      <c r="F31" s="55">
        <v>111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7"/>
      <c r="T31" s="17"/>
      <c r="U31" s="2"/>
      <c r="V31" s="5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55">
        <v>-1615.1</v>
      </c>
      <c r="K32" s="41"/>
      <c r="L32" s="56">
        <v>-1826.6</v>
      </c>
      <c r="M32" s="41"/>
      <c r="N32" s="56">
        <f>N27*N29</f>
        <v>-123.66329999999999</v>
      </c>
      <c r="O32" s="47"/>
      <c r="P32" s="56">
        <f t="shared" ref="P32:R32" si="0">P27*P29</f>
        <v>90.477000000000004</v>
      </c>
      <c r="Q32" s="47"/>
      <c r="R32" s="56">
        <f t="shared" si="0"/>
        <v>390.86064000000005</v>
      </c>
      <c r="S32" s="47"/>
      <c r="T32" s="56">
        <f>T27*T29</f>
        <v>833.07602520000012</v>
      </c>
      <c r="U32" s="53"/>
      <c r="V32" s="53"/>
      <c r="W32" s="53"/>
      <c r="X32" s="53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4"/>
      <c r="V33" s="54"/>
      <c r="W33" s="54"/>
      <c r="X33" s="54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56">
        <f>J32/(1+G19)</f>
        <v>-1528.8234522581943</v>
      </c>
      <c r="K34" s="34"/>
      <c r="L34" s="56">
        <f>L32/(1+G19)^2</f>
        <v>-1636.663101805759</v>
      </c>
      <c r="M34" s="34"/>
      <c r="N34" s="56">
        <f>N32/(1+G19)^3</f>
        <v>-104.88529132949992</v>
      </c>
      <c r="O34" s="34"/>
      <c r="P34" s="56">
        <f>P32/(1+G19)^4</f>
        <v>72.639001929041356</v>
      </c>
      <c r="Q34" s="34"/>
      <c r="R34" s="56">
        <f>R32/(1+G19)^4</f>
        <v>313.8004883334587</v>
      </c>
      <c r="S34" s="47"/>
      <c r="T34" s="56">
        <f>(T32/(G19-G20))/(1+G19)^5</f>
        <v>17377.038328249866</v>
      </c>
      <c r="U34" s="54"/>
      <c r="V34" s="53"/>
      <c r="W34" s="54"/>
      <c r="X34" s="53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9">
        <f>SUM(G34:X34)*1000000-E8*1000000</f>
        <v>5290805973.1189117</v>
      </c>
    </row>
    <row r="38" spans="2:24" x14ac:dyDescent="0.35">
      <c r="B38" s="20"/>
      <c r="J38" s="40"/>
    </row>
    <row r="39" spans="2:24" x14ac:dyDescent="0.35">
      <c r="B39" s="22" t="s">
        <v>8</v>
      </c>
      <c r="J39" s="58">
        <f>F31*F30</f>
        <v>7892100000</v>
      </c>
    </row>
    <row r="40" spans="2:24" x14ac:dyDescent="0.35">
      <c r="B40" s="20"/>
      <c r="J40" s="21"/>
    </row>
    <row r="41" spans="2:24" ht="15" thickBot="1" x14ac:dyDescent="0.4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-0.49166309256047702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57">
        <f>J37/F30</f>
        <v>74.413586119815918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2023-07-08T08:06:35Z</dcterms:modified>
</cp:coreProperties>
</file>