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68DBD96C-A101-4CBA-A499-E2E140056AF7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3" l="1"/>
  <c r="P29" i="3"/>
  <c r="J39" i="3" l="1"/>
  <c r="J29" i="3" l="1"/>
  <c r="K7" i="3" l="1"/>
  <c r="K13" i="3"/>
  <c r="E14" i="3" s="1"/>
  <c r="E6" i="3"/>
  <c r="G19" i="3" l="1"/>
  <c r="P34" i="3" s="1"/>
  <c r="J34" i="3" l="1"/>
  <c r="L29" i="3"/>
  <c r="L34" i="3"/>
  <c r="N34" i="3" l="1"/>
  <c r="J37" i="3" l="1"/>
  <c r="J41" i="3" l="1"/>
  <c r="J43" i="3"/>
</calcChain>
</file>

<file path=xl/sharedStrings.xml><?xml version="1.0" encoding="utf-8"?>
<sst xmlns="http://schemas.openxmlformats.org/spreadsheetml/2006/main" count="48" uniqueCount="45">
  <si>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</si>
  <si>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</si>
  <si>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</si>
  <si>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</si>
  <si>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</si>
  <si>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</si>
  <si>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</si>
  <si>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</si>
  <si>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</si>
  <si>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</si>
  <si>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</si>
  <si>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</si>
  <si>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</si>
  <si>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</si>
  <si>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</si>
  <si>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</si>
  <si>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</si>
  <si>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</si>
  <si>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</si>
  <si>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</si>
  <si>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</si>
  <si>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</si>
  <si>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</si>
  <si>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</si>
  <si>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</si>
  <si>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</si>
  <si>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</si>
  <si>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</si>
  <si>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</si>
  <si>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</si>
  <si>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</si>
  <si>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</si>
  <si>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</si>
  <si>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</si>
  <si>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</si>
  <si>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</si>
  <si>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</si>
  <si>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</si>
  <si>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</si>
  <si>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</si>
  <si>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</si>
  <si>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</si>
  <si>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DCF-Verfahren für Pfizer:</t>
  </si>
  <si>
    <t>(Stand 22.07.23)</t>
  </si>
  <si>
    <t>Wachstumsabschlag (2027ff.)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</si>
</sst>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0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4.28515625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42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214414.2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25">
      <c r="B8" s="8" t="s">
        <v>26</v>
      </c>
      <c r="C8" s="8"/>
      <c r="D8" s="8"/>
      <c r="E8" s="4">
        <v>39046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0.05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0.1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8.8143358207718625E-2</v>
      </c>
      <c r="O19" s="2"/>
      <c r="P19" s="2"/>
    </row>
    <row r="20" spans="2:24" x14ac:dyDescent="0.25">
      <c r="B20" s="9" t="s">
        <v>44</v>
      </c>
      <c r="G20" s="3">
        <v>1.4999999999999999E-2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53"/>
      <c r="R25" s="54"/>
      <c r="S25" s="53"/>
      <c r="T25" s="54"/>
      <c r="U25" s="53"/>
      <c r="V25" s="54"/>
      <c r="W25" s="53"/>
      <c r="X25" s="54"/>
    </row>
    <row r="26" spans="2:24" x14ac:dyDescent="0.25">
      <c r="O26" s="2"/>
      <c r="P26" s="2"/>
      <c r="Q26" s="54"/>
      <c r="R26" s="54"/>
      <c r="S26" s="54"/>
      <c r="T26" s="54"/>
      <c r="U26" s="54"/>
      <c r="V26" s="54"/>
      <c r="W26" s="54"/>
      <c r="X26" s="54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9">
        <v>67775.179999999993</v>
      </c>
      <c r="K27" s="42"/>
      <c r="L27" s="49">
        <v>67957.98</v>
      </c>
      <c r="M27" s="42"/>
      <c r="N27" s="49">
        <v>69122.740000000005</v>
      </c>
      <c r="O27" s="36"/>
      <c r="P27" s="49">
        <v>71161.33</v>
      </c>
      <c r="Q27" s="55"/>
      <c r="R27" s="56"/>
      <c r="S27" s="56"/>
      <c r="T27" s="56"/>
      <c r="U27" s="55"/>
      <c r="V27" s="56"/>
      <c r="W27" s="57"/>
      <c r="X27" s="56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54"/>
      <c r="R28" s="54"/>
      <c r="S28" s="54"/>
      <c r="T28" s="54"/>
      <c r="U28" s="54"/>
      <c r="V28" s="54"/>
      <c r="W28" s="54"/>
      <c r="X28" s="5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0.22305038511148184</v>
      </c>
      <c r="K29" s="37"/>
      <c r="L29" s="37">
        <f>L32/L27</f>
        <v>0.23212800027310998</v>
      </c>
      <c r="M29" s="37"/>
      <c r="N29" s="37">
        <f t="shared" ref="N29:P29" si="0">N32/N27</f>
        <v>0.24461515848474757</v>
      </c>
      <c r="O29" s="37"/>
      <c r="P29" s="37">
        <f t="shared" si="0"/>
        <v>0.43270692102016645</v>
      </c>
      <c r="Q29" s="58"/>
      <c r="R29" s="58"/>
      <c r="S29" s="58"/>
      <c r="T29" s="58"/>
      <c r="U29" s="58"/>
      <c r="V29" s="58"/>
      <c r="W29" s="58"/>
      <c r="X29" s="58"/>
    </row>
    <row r="30" spans="2:24" x14ac:dyDescent="0.25">
      <c r="B30" s="13" t="s">
        <v>2</v>
      </c>
      <c r="C30" s="13"/>
      <c r="D30" s="14"/>
      <c r="E30" s="14"/>
      <c r="F30" s="15">
        <v>5733000000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54"/>
      <c r="R30" s="59"/>
      <c r="S30" s="59"/>
      <c r="T30" s="59"/>
      <c r="U30" s="54"/>
      <c r="V30" s="59"/>
      <c r="W30" s="54"/>
      <c r="X30" s="54"/>
    </row>
    <row r="31" spans="2:24" x14ac:dyDescent="0.25">
      <c r="B31" s="13" t="s">
        <v>7</v>
      </c>
      <c r="C31" s="13"/>
      <c r="D31" s="14" t="s">
        <v>43</v>
      </c>
      <c r="E31" s="14"/>
      <c r="F31" s="49">
        <v>37.4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54"/>
      <c r="R31" s="59"/>
      <c r="S31" s="59"/>
      <c r="T31" s="59"/>
      <c r="U31" s="54"/>
      <c r="V31" s="59"/>
      <c r="W31" s="54"/>
      <c r="X31" s="5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9">
        <v>15117.28</v>
      </c>
      <c r="K32" s="41"/>
      <c r="L32" s="47">
        <v>15774.95</v>
      </c>
      <c r="M32" s="41"/>
      <c r="N32" s="47">
        <v>16908.47</v>
      </c>
      <c r="O32" s="47"/>
      <c r="P32" s="47">
        <v>30792</v>
      </c>
      <c r="Q32" s="60"/>
      <c r="R32" s="60"/>
      <c r="S32" s="60"/>
      <c r="T32" s="60"/>
      <c r="U32" s="60"/>
      <c r="V32" s="60"/>
      <c r="W32" s="60"/>
      <c r="X32" s="60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61"/>
      <c r="R33" s="61"/>
      <c r="S33" s="61"/>
      <c r="T33" s="61"/>
      <c r="U33" s="61"/>
      <c r="V33" s="61"/>
      <c r="W33" s="61"/>
      <c r="X33" s="61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13892.728275160065</v>
      </c>
      <c r="K34" s="34"/>
      <c r="L34" s="47">
        <f>L32/(1+G19)^2</f>
        <v>13322.80772714777</v>
      </c>
      <c r="M34" s="34"/>
      <c r="N34" s="47">
        <f>N32/(1+G19)^3</f>
        <v>13123.387862025169</v>
      </c>
      <c r="O34" s="34"/>
      <c r="P34" s="47">
        <f>(P32/(G19-G20))/(1+G19)^3</f>
        <v>326741.76847567706</v>
      </c>
      <c r="Q34" s="61"/>
      <c r="R34" s="60"/>
      <c r="S34" s="60"/>
      <c r="T34" s="60"/>
      <c r="U34" s="61"/>
      <c r="V34" s="60"/>
      <c r="W34" s="61"/>
      <c r="X34" s="60"/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2">
        <f>SUM(G34:X34)*1000000-E8*1000000</f>
        <v>328034692340.01007</v>
      </c>
    </row>
    <row r="38" spans="2:24" x14ac:dyDescent="0.25">
      <c r="B38" s="20"/>
      <c r="J38" s="40"/>
    </row>
    <row r="39" spans="2:24" x14ac:dyDescent="0.25">
      <c r="B39" s="22" t="s">
        <v>8</v>
      </c>
      <c r="J39" s="51">
        <f>F31*F30</f>
        <v>214414200000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0.34636730502346291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0">
        <f>J37/F30</f>
        <v>57.218679982558882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2023-07-22T10:15:23Z</dcterms:modified>
</cp:coreProperties>
</file>